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tabRatio="601" activeTab="1"/>
  </bookViews>
  <sheets>
    <sheet name="bs" sheetId="1" r:id="rId1"/>
    <sheet name="pl" sheetId="2" r:id="rId2"/>
    <sheet name="stmt equity" sheetId="3" r:id="rId3"/>
    <sheet name="cash flow" sheetId="4" r:id="rId4"/>
  </sheets>
  <definedNames/>
  <calcPr fullCalcOnLoad="1"/>
</workbook>
</file>

<file path=xl/sharedStrings.xml><?xml version="1.0" encoding="utf-8"?>
<sst xmlns="http://schemas.openxmlformats.org/spreadsheetml/2006/main" count="186" uniqueCount="142">
  <si>
    <t>KHEE SAN BERHAD (304376-A)</t>
  </si>
  <si>
    <t>RM'000</t>
  </si>
  <si>
    <t>Property, plant and equipment</t>
  </si>
  <si>
    <t>Inventories</t>
  </si>
  <si>
    <t>Share Capital</t>
  </si>
  <si>
    <t>Merger Reserve</t>
  </si>
  <si>
    <t>Retained Profit</t>
  </si>
  <si>
    <t>Exchange Fluctuation Reserve</t>
  </si>
  <si>
    <t>Deferred Taxation</t>
  </si>
  <si>
    <t>Trade and other receivables</t>
  </si>
  <si>
    <t>Trade and other payables</t>
  </si>
  <si>
    <t>Distributable</t>
  </si>
  <si>
    <t>Total</t>
  </si>
  <si>
    <t xml:space="preserve">Bank overdrafts </t>
  </si>
  <si>
    <t>Fixed deposits, cash and bank balances</t>
  </si>
  <si>
    <t>TAXATION</t>
  </si>
  <si>
    <t>Deferred Tax Asset</t>
  </si>
  <si>
    <t>Operating profits before working capital changes</t>
  </si>
  <si>
    <t>Net change in current assets</t>
  </si>
  <si>
    <t>Net change in current liabilities</t>
  </si>
  <si>
    <t>Cash generated from operations</t>
  </si>
  <si>
    <t>Other operating activities</t>
  </si>
  <si>
    <t>UNAUDITED CONDENSED CONSOLIDATED INCOME STATEMENTS</t>
  </si>
  <si>
    <t>UNAUDITED CONDENSED CONSOLIDATED STATEMENT OF CHANGES IN EQUITY</t>
  </si>
  <si>
    <t>Current Year</t>
  </si>
  <si>
    <t>Preceding Year</t>
  </si>
  <si>
    <t>Corresponding</t>
  </si>
  <si>
    <t>Current</t>
  </si>
  <si>
    <t>Year-to-</t>
  </si>
  <si>
    <t>Date</t>
  </si>
  <si>
    <t>31.12.2006</t>
  </si>
  <si>
    <t>Provision for retirement benefits</t>
  </si>
  <si>
    <t>(Incorporated in Malaysia)</t>
  </si>
  <si>
    <t>UNAUDITED CONDENSED CONSOLIDATED BALANCE SHEETS</t>
  </si>
  <si>
    <t>As at preceding</t>
  </si>
  <si>
    <t>financial</t>
  </si>
  <si>
    <t>Note</t>
  </si>
  <si>
    <t>(Unaudited)</t>
  </si>
  <si>
    <t>(Audited)</t>
  </si>
  <si>
    <t>ASSETS</t>
  </si>
  <si>
    <t>NON-CURRENT ASSETS</t>
  </si>
  <si>
    <t>CURRENT ASSETS</t>
  </si>
  <si>
    <t>TOTAL ASSETS</t>
  </si>
  <si>
    <t>EQUITY AND LIABILITIES</t>
  </si>
  <si>
    <t>EQUITY</t>
  </si>
  <si>
    <t>TOTAL EQUITY</t>
  </si>
  <si>
    <t>NON-CURRENT AND DEFERRED LIABILITIES</t>
  </si>
  <si>
    <t xml:space="preserve">Long-term borrowings  </t>
  </si>
  <si>
    <t>CURRENT LIABILITIES</t>
  </si>
  <si>
    <t>Short-term borrowings</t>
  </si>
  <si>
    <t>TOTAL LIABILITIES</t>
  </si>
  <si>
    <t>TOTAL EQUITY AND LIABILITIES</t>
  </si>
  <si>
    <t>Net Assets per share (sen)</t>
  </si>
  <si>
    <t>(The unaudited Condensed Consolidated Balance Sheets should be read in conjunction</t>
  </si>
  <si>
    <t>accompanying explantory notes attached to the interim financial statements)</t>
  </si>
  <si>
    <t>Individual Period</t>
  </si>
  <si>
    <t>Cumulative Period</t>
  </si>
  <si>
    <t>Quarter Ended</t>
  </si>
  <si>
    <t>REVENUE</t>
  </si>
  <si>
    <t>COST OF SALES</t>
  </si>
  <si>
    <t>GROSS PROFIT</t>
  </si>
  <si>
    <t>OTHER OPERATING INCOME</t>
  </si>
  <si>
    <t>OPERATING EXPENSES</t>
  </si>
  <si>
    <t>FINANCE COSTS</t>
  </si>
  <si>
    <t>PROFIT AFTER TAXATION</t>
  </si>
  <si>
    <t>ATTRIBUTABLE TO:</t>
  </si>
  <si>
    <t>Equity holders of the parent</t>
  </si>
  <si>
    <t>Minority interests</t>
  </si>
  <si>
    <t>EARNINGS PER SHARE (SEN)</t>
  </si>
  <si>
    <t>- Basic</t>
  </si>
  <si>
    <t>- Diluted</t>
  </si>
  <si>
    <t>N/A</t>
  </si>
  <si>
    <t>(The unaudtied Condensed Consolidated Income Statements should be read in conjunction with the</t>
  </si>
  <si>
    <t>Attributable to equity holders of the parent</t>
  </si>
  <si>
    <t>Non - Distributable</t>
  </si>
  <si>
    <t>Exchange</t>
  </si>
  <si>
    <t>Share</t>
  </si>
  <si>
    <t>Merger</t>
  </si>
  <si>
    <t>Fluctuation</t>
  </si>
  <si>
    <t>Retained</t>
  </si>
  <si>
    <t>Capital</t>
  </si>
  <si>
    <t>Reserve</t>
  </si>
  <si>
    <t>Profit</t>
  </si>
  <si>
    <t>Profit after taxation for the financial period</t>
  </si>
  <si>
    <t>Exchange differences on translation of the</t>
  </si>
  <si>
    <t xml:space="preserve"> financial statements of foreign subsidiaries</t>
  </si>
  <si>
    <t>(The unaudited Condensed Consolidated Statement of Changes in Equity should be read in conjunction</t>
  </si>
  <si>
    <t>attached to the interim financial statements)</t>
  </si>
  <si>
    <t>UNAUDITED CONDENSED CONSOLIDATED CASH FLOW STATEMENTS</t>
  </si>
  <si>
    <t>Current year</t>
  </si>
  <si>
    <t>to date</t>
  </si>
  <si>
    <t>period ended</t>
  </si>
  <si>
    <t>CASH FLOWS (FOR)/FROM OPERATING ACTIVITIES</t>
  </si>
  <si>
    <t>Adjustments for:-</t>
  </si>
  <si>
    <t>Non-cash items</t>
  </si>
  <si>
    <t>NET CASH (FOR)/FROM OPERATING ACTIVITIES</t>
  </si>
  <si>
    <t>NET CASH FOR INVESTING ACTIVITIES</t>
  </si>
  <si>
    <t>NET CASH FOR FINANCING ACTIVITIES</t>
  </si>
  <si>
    <t>NET DECREASE IN CASH AND CASH EQUIVALENTS</t>
  </si>
  <si>
    <t xml:space="preserve">EFFECTS OF FOREIGN EXCHANGE RATE CHANGES ON </t>
  </si>
  <si>
    <t xml:space="preserve"> CASH AND CASH EQUIVALENTS</t>
  </si>
  <si>
    <t>CASH AND CASH EQUIVALENTS AT BEGINNING OF THE</t>
  </si>
  <si>
    <t xml:space="preserve"> FINANCIAL PERIOD</t>
  </si>
  <si>
    <t xml:space="preserve">CASH AND CASH EQUIVALENTS AT END OF THE </t>
  </si>
  <si>
    <t>NOTES TO CASH FLOW STATEMENTS</t>
  </si>
  <si>
    <t>Cash and cash equivalents comprise:-</t>
  </si>
  <si>
    <t>(The unaudited Condensed Consolidated Cash Flow Statements should be read in</t>
  </si>
  <si>
    <t>and the accompanying explanatory notes attached to the interim financial statements)</t>
  </si>
  <si>
    <t>Period Ended</t>
  </si>
  <si>
    <t>Balance at 31 December 2006</t>
  </si>
  <si>
    <t>Dividend - FY 2006</t>
  </si>
  <si>
    <t>notes attached to the interim financial statements)</t>
  </si>
  <si>
    <t>FOR THE SECOND QUARTER ENDED 31 DECEMBER 2007</t>
  </si>
  <si>
    <t>31.12.2007</t>
  </si>
  <si>
    <t>conjunction with the Annual Financial Report for financial the year ended 30 June 2007</t>
  </si>
  <si>
    <t>with the Annual Financial Report for the financial year ended 30 June 2007 and the accompanying explanatory notes</t>
  </si>
  <si>
    <t>The actual results of Khee San Berhad for the period ended 31 December 2007 are as follows:-</t>
  </si>
  <si>
    <t xml:space="preserve">Annual Financial Report for the financial year ended 30 June 2007 and the accompanying explanatory </t>
  </si>
  <si>
    <t>with the Annual Financial Report for the financial year ended 30 June 2007 and the</t>
  </si>
  <si>
    <r>
      <t xml:space="preserve">KHEE SAN BERHAD </t>
    </r>
    <r>
      <rPr>
        <b/>
        <vertAlign val="subscript"/>
        <sz val="10"/>
        <rFont val="Arial"/>
        <family val="2"/>
      </rPr>
      <t>(304376-A)</t>
    </r>
  </si>
  <si>
    <t>As at end of</t>
  </si>
  <si>
    <t>current year</t>
  </si>
  <si>
    <t>quarter ended</t>
  </si>
  <si>
    <t>year ended</t>
  </si>
  <si>
    <t>30.06.2007</t>
  </si>
  <si>
    <t>Investment property</t>
  </si>
  <si>
    <t>AS AT 31 DECEMBER 2007</t>
  </si>
  <si>
    <t>EXCEPTIONAL ITEM</t>
  </si>
  <si>
    <t>Balance at 1 July 2007</t>
  </si>
  <si>
    <t>Balance at 31 December 2007</t>
  </si>
  <si>
    <t>Minority</t>
  </si>
  <si>
    <t>Interest</t>
  </si>
  <si>
    <t>Balance at 1 July 2006 - As restated</t>
  </si>
  <si>
    <t>Exchange fluctuation reserve realised</t>
  </si>
  <si>
    <t xml:space="preserve"> upon disposal of subsidiary</t>
  </si>
  <si>
    <t>Loss before taxation</t>
  </si>
  <si>
    <t>PROFIT/(LOSS) BEFORE TAXATION</t>
  </si>
  <si>
    <t xml:space="preserve">PROFIT/(LOSS) AFTER TAXATION </t>
  </si>
  <si>
    <t xml:space="preserve">  BEFORE EXCEPTIONAL ITEM</t>
  </si>
  <si>
    <t>PROFIT/(LOSS) AFTER TAXATION</t>
  </si>
  <si>
    <t>Loss after taxation for the financial period</t>
  </si>
  <si>
    <t xml:space="preserve"> - GAIN ON DISPOSAL OF SUBSIDIARIES</t>
  </si>
</sst>
</file>

<file path=xl/styles.xml><?xml version="1.0" encoding="utf-8"?>
<styleSheet xmlns="http://schemas.openxmlformats.org/spreadsheetml/2006/main">
  <numFmts count="2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#,##0.000_);\(#,##0.000\)"/>
    <numFmt numFmtId="179" formatCode="#,##0.0_);\(#,##0.0\)"/>
    <numFmt numFmtId="180" formatCode="0.0000"/>
    <numFmt numFmtId="181" formatCode="0.000"/>
    <numFmt numFmtId="182" formatCode="0.0"/>
    <numFmt numFmtId="183" formatCode="_(* #,##0_);_(* \(#,##0\);_(* &quot;-&quot;??_);_(@_)"/>
    <numFmt numFmtId="184" formatCode="_(* #,##0.0_);_(* \(#,##0.0\);_(* &quot;-&quot;??_);_(@_)"/>
  </numFmts>
  <fonts count="4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37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center"/>
    </xf>
    <xf numFmtId="37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37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37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37" fontId="1" fillId="0" borderId="0" xfId="0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37" fontId="6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10" xfId="0" applyNumberFormat="1" applyBorder="1" applyAlignment="1">
      <alignment horizontal="right"/>
    </xf>
    <xf numFmtId="37" fontId="0" fillId="0" borderId="11" xfId="0" applyNumberFormat="1" applyBorder="1" applyAlignment="1">
      <alignment horizontal="right"/>
    </xf>
    <xf numFmtId="37" fontId="0" fillId="0" borderId="0" xfId="0" applyNumberFormat="1" applyFill="1" applyAlignment="1">
      <alignment horizontal="right"/>
    </xf>
    <xf numFmtId="37" fontId="0" fillId="0" borderId="12" xfId="0" applyNumberFormat="1" applyFill="1" applyBorder="1" applyAlignment="1">
      <alignment horizontal="right"/>
    </xf>
    <xf numFmtId="37" fontId="0" fillId="0" borderId="0" xfId="0" applyNumberFormat="1" applyBorder="1" applyAlignment="1">
      <alignment horizontal="right"/>
    </xf>
    <xf numFmtId="39" fontId="0" fillId="0" borderId="0" xfId="0" applyNumberFormat="1" applyFill="1" applyAlignment="1">
      <alignment horizontal="right"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/>
    </xf>
    <xf numFmtId="37" fontId="1" fillId="0" borderId="0" xfId="0" applyNumberFormat="1" applyFont="1" applyFill="1" applyAlignment="1">
      <alignment horizontal="center"/>
    </xf>
    <xf numFmtId="37" fontId="0" fillId="0" borderId="11" xfId="0" applyNumberFormat="1" applyFill="1" applyBorder="1" applyAlignment="1">
      <alignment horizontal="right"/>
    </xf>
    <xf numFmtId="37" fontId="0" fillId="0" borderId="10" xfId="0" applyNumberFormat="1" applyFill="1" applyBorder="1" applyAlignment="1">
      <alignment horizontal="right"/>
    </xf>
    <xf numFmtId="0" fontId="1" fillId="0" borderId="0" xfId="0" applyFont="1" applyFill="1" applyAlignment="1">
      <alignment horizontal="left"/>
    </xf>
    <xf numFmtId="0" fontId="0" fillId="0" borderId="0" xfId="0" applyBorder="1" applyAlignment="1">
      <alignment/>
    </xf>
    <xf numFmtId="183" fontId="0" fillId="0" borderId="0" xfId="42" applyNumberFormat="1" applyAlignment="1">
      <alignment horizontal="right"/>
    </xf>
    <xf numFmtId="183" fontId="0" fillId="0" borderId="0" xfId="42" applyNumberFormat="1" applyAlignment="1" quotePrefix="1">
      <alignment horizontal="center"/>
    </xf>
    <xf numFmtId="183" fontId="0" fillId="0" borderId="10" xfId="42" applyNumberFormat="1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37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37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7" fontId="0" fillId="0" borderId="0" xfId="0" applyNumberFormat="1" applyFont="1" applyAlignment="1">
      <alignment horizontal="right"/>
    </xf>
    <xf numFmtId="37" fontId="0" fillId="0" borderId="0" xfId="0" applyNumberFormat="1" applyFont="1" applyBorder="1" applyAlignment="1">
      <alignment horizontal="right"/>
    </xf>
    <xf numFmtId="37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37" fontId="0" fillId="0" borderId="11" xfId="0" applyNumberFormat="1" applyFont="1" applyBorder="1" applyAlignment="1">
      <alignment horizontal="right"/>
    </xf>
    <xf numFmtId="43" fontId="0" fillId="0" borderId="0" xfId="42" applyFont="1" applyBorder="1" applyAlignment="1">
      <alignment horizontal="right"/>
    </xf>
    <xf numFmtId="37" fontId="0" fillId="0" borderId="10" xfId="0" applyNumberFormat="1" applyFont="1" applyBorder="1" applyAlignment="1">
      <alignment horizontal="right"/>
    </xf>
    <xf numFmtId="183" fontId="0" fillId="0" borderId="0" xfId="42" applyNumberFormat="1" applyFont="1" applyAlignment="1">
      <alignment horizontal="right"/>
    </xf>
    <xf numFmtId="0" fontId="0" fillId="0" borderId="0" xfId="0" applyFont="1" applyAlignment="1" quotePrefix="1">
      <alignment/>
    </xf>
    <xf numFmtId="0" fontId="0" fillId="0" borderId="0" xfId="0" applyFont="1" applyAlignment="1" quotePrefix="1">
      <alignment horizontal="center"/>
    </xf>
    <xf numFmtId="39" fontId="0" fillId="0" borderId="0" xfId="0" applyNumberFormat="1" applyFont="1" applyBorder="1" applyAlignment="1">
      <alignment horizontal="right"/>
    </xf>
    <xf numFmtId="37" fontId="0" fillId="0" borderId="0" xfId="0" applyNumberFormat="1" applyFont="1" applyAlignment="1">
      <alignment horizontal="center"/>
    </xf>
    <xf numFmtId="183" fontId="0" fillId="0" borderId="0" xfId="42" applyNumberFormat="1" applyFont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7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83" fontId="0" fillId="0" borderId="0" xfId="42" applyNumberFormat="1" applyFill="1" applyAlignment="1">
      <alignment horizontal="right"/>
    </xf>
    <xf numFmtId="183" fontId="0" fillId="0" borderId="0" xfId="42" applyNumberFormat="1" applyFont="1" applyFill="1" applyAlignment="1">
      <alignment horizontal="right"/>
    </xf>
    <xf numFmtId="183" fontId="0" fillId="0" borderId="0" xfId="42" applyNumberFormat="1" applyFill="1" applyAlignment="1">
      <alignment/>
    </xf>
    <xf numFmtId="43" fontId="0" fillId="0" borderId="0" xfId="42" applyFont="1" applyAlignment="1">
      <alignment horizontal="right"/>
    </xf>
    <xf numFmtId="183" fontId="0" fillId="0" borderId="10" xfId="42" applyNumberFormat="1" applyFont="1" applyBorder="1" applyAlignment="1">
      <alignment horizontal="right"/>
    </xf>
    <xf numFmtId="183" fontId="0" fillId="0" borderId="0" xfId="42" applyNumberFormat="1" applyFont="1" applyBorder="1" applyAlignment="1">
      <alignment horizontal="right"/>
    </xf>
    <xf numFmtId="183" fontId="0" fillId="0" borderId="0" xfId="42" applyNumberFormat="1" applyFont="1" applyAlignment="1">
      <alignment/>
    </xf>
    <xf numFmtId="183" fontId="0" fillId="0" borderId="0" xfId="42" applyNumberFormat="1" applyFont="1" applyAlignment="1">
      <alignment horizontal="center"/>
    </xf>
    <xf numFmtId="183" fontId="0" fillId="0" borderId="0" xfId="42" applyNumberFormat="1" applyFont="1" applyAlignment="1">
      <alignment horizontal="center"/>
    </xf>
    <xf numFmtId="43" fontId="0" fillId="0" borderId="11" xfId="42" applyFont="1" applyBorder="1" applyAlignment="1">
      <alignment horizontal="right"/>
    </xf>
    <xf numFmtId="183" fontId="0" fillId="0" borderId="0" xfId="42" applyNumberFormat="1" applyFont="1" applyBorder="1" applyAlignment="1">
      <alignment horizontal="right"/>
    </xf>
    <xf numFmtId="3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37" fontId="1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6</xdr:row>
      <xdr:rowOff>95250</xdr:rowOff>
    </xdr:from>
    <xdr:to>
      <xdr:col>5</xdr:col>
      <xdr:colOff>0</xdr:colOff>
      <xdr:row>6</xdr:row>
      <xdr:rowOff>95250</xdr:rowOff>
    </xdr:to>
    <xdr:sp>
      <xdr:nvSpPr>
        <xdr:cNvPr id="1" name="Line 4"/>
        <xdr:cNvSpPr>
          <a:spLocks/>
        </xdr:cNvSpPr>
      </xdr:nvSpPr>
      <xdr:spPr>
        <a:xfrm>
          <a:off x="4610100" y="11811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638175</xdr:colOff>
      <xdr:row>6</xdr:row>
      <xdr:rowOff>95250</xdr:rowOff>
    </xdr:from>
    <xdr:to>
      <xdr:col>3</xdr:col>
      <xdr:colOff>276225</xdr:colOff>
      <xdr:row>6</xdr:row>
      <xdr:rowOff>95250</xdr:rowOff>
    </xdr:to>
    <xdr:sp>
      <xdr:nvSpPr>
        <xdr:cNvPr id="2" name="Line 5"/>
        <xdr:cNvSpPr>
          <a:spLocks/>
        </xdr:cNvSpPr>
      </xdr:nvSpPr>
      <xdr:spPr>
        <a:xfrm flipH="1">
          <a:off x="3124200" y="11811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657225</xdr:colOff>
      <xdr:row>5</xdr:row>
      <xdr:rowOff>85725</xdr:rowOff>
    </xdr:from>
    <xdr:to>
      <xdr:col>6</xdr:col>
      <xdr:colOff>0</xdr:colOff>
      <xdr:row>5</xdr:row>
      <xdr:rowOff>85725</xdr:rowOff>
    </xdr:to>
    <xdr:sp>
      <xdr:nvSpPr>
        <xdr:cNvPr id="3" name="Line 8"/>
        <xdr:cNvSpPr>
          <a:spLocks/>
        </xdr:cNvSpPr>
      </xdr:nvSpPr>
      <xdr:spPr>
        <a:xfrm>
          <a:off x="5429250" y="1009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5</xdr:row>
      <xdr:rowOff>76200</xdr:rowOff>
    </xdr:from>
    <xdr:to>
      <xdr:col>2</xdr:col>
      <xdr:colOff>266700</xdr:colOff>
      <xdr:row>5</xdr:row>
      <xdr:rowOff>76200</xdr:rowOff>
    </xdr:to>
    <xdr:sp>
      <xdr:nvSpPr>
        <xdr:cNvPr id="4" name="Line 9"/>
        <xdr:cNvSpPr>
          <a:spLocks/>
        </xdr:cNvSpPr>
      </xdr:nvSpPr>
      <xdr:spPr>
        <a:xfrm flipH="1">
          <a:off x="2543175" y="10001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J46" sqref="J46"/>
    </sheetView>
  </sheetViews>
  <sheetFormatPr defaultColWidth="9.140625" defaultRowHeight="12.75"/>
  <cols>
    <col min="1" max="1" width="2.7109375" style="1" customWidth="1"/>
    <col min="2" max="2" width="3.421875" style="1" customWidth="1"/>
    <col min="3" max="3" width="6.421875" style="1" customWidth="1"/>
    <col min="4" max="4" width="34.7109375" style="1" customWidth="1"/>
    <col min="5" max="5" width="9.421875" style="1" customWidth="1"/>
    <col min="6" max="6" width="16.8515625" style="3" customWidth="1"/>
    <col min="7" max="7" width="15.00390625" style="1" customWidth="1"/>
    <col min="8" max="16384" width="9.140625" style="1" customWidth="1"/>
  </cols>
  <sheetData>
    <row r="1" spans="3:6" s="10" customFormat="1" ht="15.75">
      <c r="C1" s="24" t="s">
        <v>119</v>
      </c>
      <c r="F1" s="12"/>
    </row>
    <row r="2" spans="3:6" s="10" customFormat="1" ht="15" customHeight="1">
      <c r="C2" s="2" t="s">
        <v>32</v>
      </c>
      <c r="F2" s="12"/>
    </row>
    <row r="3" spans="3:6" s="10" customFormat="1" ht="15">
      <c r="C3" s="2"/>
      <c r="F3" s="12"/>
    </row>
    <row r="4" spans="3:6" s="6" customFormat="1" ht="12.75">
      <c r="C4" s="24" t="s">
        <v>33</v>
      </c>
      <c r="F4" s="8"/>
    </row>
    <row r="5" ht="12.75">
      <c r="C5" s="24" t="s">
        <v>126</v>
      </c>
    </row>
    <row r="6" spans="3:7" ht="12.75">
      <c r="C6" s="2"/>
      <c r="F6" s="35"/>
      <c r="G6" s="71"/>
    </row>
    <row r="7" spans="3:7" ht="12.75">
      <c r="C7" s="2"/>
      <c r="F7" s="35" t="s">
        <v>120</v>
      </c>
      <c r="G7" s="71" t="s">
        <v>34</v>
      </c>
    </row>
    <row r="8" spans="3:7" ht="12.75">
      <c r="C8" s="2"/>
      <c r="F8" s="35" t="s">
        <v>121</v>
      </c>
      <c r="G8" s="71" t="s">
        <v>35</v>
      </c>
    </row>
    <row r="9" spans="3:7" ht="12.75">
      <c r="C9" s="2"/>
      <c r="F9" s="35" t="s">
        <v>122</v>
      </c>
      <c r="G9" s="71" t="s">
        <v>123</v>
      </c>
    </row>
    <row r="10" spans="5:7" ht="12.75">
      <c r="E10" s="72" t="s">
        <v>36</v>
      </c>
      <c r="F10" s="35" t="s">
        <v>113</v>
      </c>
      <c r="G10" s="35" t="s">
        <v>124</v>
      </c>
    </row>
    <row r="11" spans="6:7" ht="12.75">
      <c r="F11" s="35" t="s">
        <v>1</v>
      </c>
      <c r="G11" s="35" t="s">
        <v>1</v>
      </c>
    </row>
    <row r="12" spans="6:7" ht="12.75">
      <c r="F12" s="35" t="s">
        <v>37</v>
      </c>
      <c r="G12" s="35" t="s">
        <v>38</v>
      </c>
    </row>
    <row r="13" spans="6:7" ht="12.75">
      <c r="F13" s="35"/>
      <c r="G13" s="35"/>
    </row>
    <row r="14" spans="6:7" ht="12.75">
      <c r="F14" s="35"/>
      <c r="G14" s="35"/>
    </row>
    <row r="15" spans="1:7" ht="12.75">
      <c r="A15" s="4"/>
      <c r="B15" s="4"/>
      <c r="C15" s="2" t="s">
        <v>39</v>
      </c>
      <c r="F15" s="29"/>
      <c r="G15" s="29"/>
    </row>
    <row r="16" spans="1:7" ht="12.75">
      <c r="A16" s="4"/>
      <c r="B16" s="4"/>
      <c r="C16" s="2" t="s">
        <v>40</v>
      </c>
      <c r="F16" s="29"/>
      <c r="G16" s="29"/>
    </row>
    <row r="17" spans="3:7" ht="13.5" customHeight="1">
      <c r="C17" s="1" t="s">
        <v>2</v>
      </c>
      <c r="F17" s="29">
        <v>40370</v>
      </c>
      <c r="G17" s="29">
        <v>40374</v>
      </c>
    </row>
    <row r="18" spans="3:7" ht="13.5" customHeight="1">
      <c r="C18" s="1" t="s">
        <v>125</v>
      </c>
      <c r="F18" s="29">
        <v>3410</v>
      </c>
      <c r="G18" s="29">
        <v>3410</v>
      </c>
    </row>
    <row r="19" spans="3:7" ht="12.75">
      <c r="C19" s="1" t="s">
        <v>16</v>
      </c>
      <c r="F19" s="36">
        <f>56</f>
        <v>56</v>
      </c>
      <c r="G19" s="36">
        <f>56</f>
        <v>56</v>
      </c>
    </row>
    <row r="20" spans="3:7" ht="12.75">
      <c r="C20" s="2"/>
      <c r="F20" s="29">
        <f>SUM(F17:F19)</f>
        <v>43836</v>
      </c>
      <c r="G20" s="29">
        <f>SUM(G17:G19)</f>
        <v>43840</v>
      </c>
    </row>
    <row r="21" spans="6:7" ht="12.75">
      <c r="F21" s="29"/>
      <c r="G21" s="29"/>
    </row>
    <row r="22" spans="3:7" ht="12.75">
      <c r="C22" s="2" t="s">
        <v>41</v>
      </c>
      <c r="F22" s="29"/>
      <c r="G22" s="29"/>
    </row>
    <row r="23" spans="3:7" ht="12.75">
      <c r="C23" s="1" t="s">
        <v>3</v>
      </c>
      <c r="F23" s="29">
        <v>8637</v>
      </c>
      <c r="G23" s="29">
        <f>10749-1603</f>
        <v>9146</v>
      </c>
    </row>
    <row r="24" spans="3:7" ht="12.75">
      <c r="C24" s="1" t="s">
        <v>9</v>
      </c>
      <c r="F24" s="29">
        <v>16929</v>
      </c>
      <c r="G24" s="29">
        <f>10001+804+2319+218</f>
        <v>13342</v>
      </c>
    </row>
    <row r="25" spans="3:7" ht="12.75">
      <c r="C25" s="1" t="s">
        <v>14</v>
      </c>
      <c r="F25" s="29">
        <v>3368</v>
      </c>
      <c r="G25" s="29">
        <f>8148+3598</f>
        <v>11746</v>
      </c>
    </row>
    <row r="26" spans="3:7" ht="12.75">
      <c r="C26" s="2"/>
      <c r="F26" s="30">
        <f>SUM(F23:F25)</f>
        <v>28934</v>
      </c>
      <c r="G26" s="30">
        <f>SUM(G23:G25)</f>
        <v>34234</v>
      </c>
    </row>
    <row r="27" spans="3:7" ht="13.5" thickBot="1">
      <c r="C27" s="2" t="s">
        <v>42</v>
      </c>
      <c r="F27" s="37">
        <f>F20+F26</f>
        <v>72770</v>
      </c>
      <c r="G27" s="37">
        <f>G20+G26</f>
        <v>78074</v>
      </c>
    </row>
    <row r="28" spans="6:7" ht="12.75">
      <c r="F28" s="29"/>
      <c r="G28" s="29"/>
    </row>
    <row r="29" spans="3:7" ht="12.75">
      <c r="C29" s="2" t="s">
        <v>43</v>
      </c>
      <c r="F29" s="29"/>
      <c r="G29" s="29"/>
    </row>
    <row r="30" spans="3:7" ht="12.75">
      <c r="C30" s="2" t="s">
        <v>44</v>
      </c>
      <c r="F30" s="29"/>
      <c r="G30" s="29"/>
    </row>
    <row r="31" spans="3:7" ht="12.75">
      <c r="C31" s="1" t="s">
        <v>4</v>
      </c>
      <c r="F31" s="29">
        <v>60000</v>
      </c>
      <c r="G31" s="29">
        <v>60000</v>
      </c>
    </row>
    <row r="32" spans="3:7" ht="12.75">
      <c r="C32" s="1" t="s">
        <v>5</v>
      </c>
      <c r="F32" s="29">
        <v>-17444</v>
      </c>
      <c r="G32" s="29">
        <v>-17444</v>
      </c>
    </row>
    <row r="33" spans="3:8" ht="12.75">
      <c r="C33" s="1" t="s">
        <v>6</v>
      </c>
      <c r="F33" s="29">
        <f>+'stmt equity'!F19</f>
        <v>13242</v>
      </c>
      <c r="G33" s="29">
        <f>12905-1603+433</f>
        <v>11735</v>
      </c>
      <c r="H33" s="73"/>
    </row>
    <row r="34" spans="3:7" ht="12.75">
      <c r="C34" s="1" t="s">
        <v>7</v>
      </c>
      <c r="F34" s="29">
        <v>0</v>
      </c>
      <c r="G34" s="29">
        <v>2356</v>
      </c>
    </row>
    <row r="35" spans="3:7" ht="12.75">
      <c r="C35" s="38" t="s">
        <v>45</v>
      </c>
      <c r="F35" s="30">
        <f>SUM(F31:F34)</f>
        <v>55798</v>
      </c>
      <c r="G35" s="30">
        <f>SUM(G31:G34)</f>
        <v>56647</v>
      </c>
    </row>
    <row r="36" spans="6:7" ht="12.75">
      <c r="F36" s="29"/>
      <c r="G36" s="29"/>
    </row>
    <row r="37" spans="6:7" ht="12.75">
      <c r="F37" s="29"/>
      <c r="G37" s="29"/>
    </row>
    <row r="38" spans="3:7" ht="12.75">
      <c r="C38" s="2" t="s">
        <v>46</v>
      </c>
      <c r="F38" s="29"/>
      <c r="G38" s="29"/>
    </row>
    <row r="39" spans="3:7" ht="12.75">
      <c r="C39" s="1" t="s">
        <v>47</v>
      </c>
      <c r="E39" s="74">
        <v>21</v>
      </c>
      <c r="F39" s="29">
        <v>0</v>
      </c>
      <c r="G39" s="29">
        <v>0</v>
      </c>
    </row>
    <row r="40" spans="3:7" ht="12.75">
      <c r="C40" s="1" t="s">
        <v>8</v>
      </c>
      <c r="F40" s="29">
        <f>2758-433-100</f>
        <v>2225</v>
      </c>
      <c r="G40" s="29">
        <f>2758-433</f>
        <v>2325</v>
      </c>
    </row>
    <row r="41" spans="3:7" ht="12.75">
      <c r="C41" s="1" t="s">
        <v>31</v>
      </c>
      <c r="F41" s="36">
        <v>226</v>
      </c>
      <c r="G41" s="36">
        <v>226</v>
      </c>
    </row>
    <row r="42" spans="3:7" ht="12.75">
      <c r="C42" s="2"/>
      <c r="F42" s="29">
        <f>SUM(F39:F41)</f>
        <v>2451</v>
      </c>
      <c r="G42" s="29">
        <f>SUM(G39:G41)</f>
        <v>2551</v>
      </c>
    </row>
    <row r="43" spans="6:7" ht="12.75">
      <c r="F43" s="29"/>
      <c r="G43" s="29"/>
    </row>
    <row r="44" spans="3:7" ht="12.75">
      <c r="C44" s="2" t="s">
        <v>48</v>
      </c>
      <c r="F44" s="29"/>
      <c r="G44" s="29"/>
    </row>
    <row r="45" spans="3:7" ht="12.75">
      <c r="C45" s="1" t="s">
        <v>10</v>
      </c>
      <c r="F45" s="29">
        <v>10801</v>
      </c>
      <c r="G45" s="29">
        <f>5637+3778-226+7</f>
        <v>9196</v>
      </c>
    </row>
    <row r="46" spans="3:7" ht="12.75">
      <c r="C46" s="1" t="s">
        <v>49</v>
      </c>
      <c r="E46" s="74">
        <v>21</v>
      </c>
      <c r="F46" s="36">
        <v>3720</v>
      </c>
      <c r="G46" s="36">
        <f>2822+6569+289</f>
        <v>9680</v>
      </c>
    </row>
    <row r="47" spans="3:7" ht="12.75">
      <c r="C47" s="2"/>
      <c r="F47" s="30">
        <f>SUM(F45:F46)</f>
        <v>14521</v>
      </c>
      <c r="G47" s="30">
        <f>SUM(G45:G46)</f>
        <v>18876</v>
      </c>
    </row>
    <row r="48" spans="3:7" ht="12.75">
      <c r="C48" s="2" t="s">
        <v>50</v>
      </c>
      <c r="F48" s="29">
        <f>F42+F47</f>
        <v>16972</v>
      </c>
      <c r="G48" s="29">
        <f>G42+G47</f>
        <v>21427</v>
      </c>
    </row>
    <row r="49" spans="3:7" ht="12.75">
      <c r="C49" s="2"/>
      <c r="F49" s="29"/>
      <c r="G49" s="29"/>
    </row>
    <row r="50" spans="3:7" ht="13.5" thickBot="1">
      <c r="C50" s="2" t="s">
        <v>51</v>
      </c>
      <c r="F50" s="37">
        <f>F35+F48</f>
        <v>72770</v>
      </c>
      <c r="G50" s="37">
        <f>G35+G48</f>
        <v>78074</v>
      </c>
    </row>
    <row r="51" spans="6:7" ht="12.75">
      <c r="F51" s="29"/>
      <c r="G51" s="29"/>
    </row>
    <row r="52" spans="3:7" ht="15" customHeight="1">
      <c r="C52" s="33" t="s">
        <v>52</v>
      </c>
      <c r="F52" s="32">
        <f>+(F35)/F31*100</f>
        <v>92.99666666666667</v>
      </c>
      <c r="G52" s="32">
        <f>+(G35)/G31*100</f>
        <v>94.41166666666668</v>
      </c>
    </row>
    <row r="53" ht="12.75">
      <c r="G53" s="3"/>
    </row>
    <row r="54" ht="12.75">
      <c r="G54" s="3"/>
    </row>
    <row r="55" ht="12.75">
      <c r="C55" s="2" t="s">
        <v>53</v>
      </c>
    </row>
    <row r="56" spans="3:7" ht="12.75">
      <c r="C56" s="2" t="s">
        <v>118</v>
      </c>
      <c r="D56" s="73"/>
      <c r="E56" s="73"/>
      <c r="F56" s="1"/>
      <c r="G56" s="3"/>
    </row>
    <row r="57" spans="3:7" ht="12.75">
      <c r="C57" s="2" t="s">
        <v>54</v>
      </c>
      <c r="D57" s="73"/>
      <c r="E57" s="73"/>
      <c r="F57" s="1"/>
      <c r="G57" s="3"/>
    </row>
    <row r="58" spans="4:7" ht="12.75">
      <c r="D58" s="73"/>
      <c r="E58" s="73"/>
      <c r="F58" s="1"/>
      <c r="G58" s="3"/>
    </row>
    <row r="59" ht="12.75">
      <c r="G59" s="3"/>
    </row>
    <row r="62" ht="12.75">
      <c r="G62" s="3"/>
    </row>
  </sheetData>
  <sheetProtection/>
  <printOptions/>
  <pageMargins left="0.34" right="0.23" top="0.49" bottom="0.29" header="0.5" footer="0.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0">
      <selection activeCell="B37" sqref="B37"/>
    </sheetView>
  </sheetViews>
  <sheetFormatPr defaultColWidth="9.140625" defaultRowHeight="12.75"/>
  <cols>
    <col min="1" max="1" width="2.7109375" style="0" customWidth="1"/>
    <col min="2" max="2" width="33.57421875" style="0" customWidth="1"/>
    <col min="3" max="3" width="5.8515625" style="0" customWidth="1"/>
    <col min="4" max="4" width="15.140625" style="17" customWidth="1"/>
    <col min="5" max="5" width="15.140625" style="17" bestFit="1" customWidth="1"/>
    <col min="6" max="6" width="13.00390625" style="14" customWidth="1"/>
    <col min="7" max="7" width="15.140625" style="0" bestFit="1" customWidth="1"/>
  </cols>
  <sheetData>
    <row r="1" spans="1:7" s="13" customFormat="1" ht="15">
      <c r="A1" s="44"/>
      <c r="B1" s="24" t="s">
        <v>0</v>
      </c>
      <c r="C1" s="24"/>
      <c r="D1" s="45"/>
      <c r="E1" s="45"/>
      <c r="F1" s="46"/>
      <c r="G1" s="46"/>
    </row>
    <row r="2" spans="1:7" s="13" customFormat="1" ht="15">
      <c r="A2" s="46"/>
      <c r="B2" s="24" t="s">
        <v>32</v>
      </c>
      <c r="C2" s="24"/>
      <c r="D2" s="45"/>
      <c r="E2" s="45"/>
      <c r="F2" s="46"/>
      <c r="G2" s="46"/>
    </row>
    <row r="3" spans="1:7" s="13" customFormat="1" ht="15">
      <c r="A3" s="46"/>
      <c r="B3" s="24" t="s">
        <v>22</v>
      </c>
      <c r="C3" s="24"/>
      <c r="D3" s="45"/>
      <c r="E3" s="45"/>
      <c r="F3" s="46"/>
      <c r="G3" s="46"/>
    </row>
    <row r="4" spans="1:7" s="9" customFormat="1" ht="12.75">
      <c r="A4" s="46"/>
      <c r="B4" s="24" t="s">
        <v>112</v>
      </c>
      <c r="C4" s="24"/>
      <c r="D4" s="45"/>
      <c r="E4" s="45"/>
      <c r="F4" s="46"/>
      <c r="G4" s="46"/>
    </row>
    <row r="5" spans="1:7" s="9" customFormat="1" ht="12.75">
      <c r="A5" s="46"/>
      <c r="B5" s="47"/>
      <c r="C5" s="47"/>
      <c r="D5" s="45"/>
      <c r="E5" s="45"/>
      <c r="F5" s="46"/>
      <c r="G5" s="46"/>
    </row>
    <row r="6" spans="1:7" s="9" customFormat="1" ht="12.75">
      <c r="A6" s="46"/>
      <c r="B6" s="47" t="s">
        <v>116</v>
      </c>
      <c r="C6" s="47"/>
      <c r="D6" s="45"/>
      <c r="E6" s="45"/>
      <c r="F6" s="46"/>
      <c r="G6" s="46"/>
    </row>
    <row r="7" spans="1:7" ht="12.75">
      <c r="A7" s="46"/>
      <c r="B7" s="48"/>
      <c r="C7" s="48"/>
      <c r="D7" s="49"/>
      <c r="E7" s="49"/>
      <c r="F7" s="50"/>
      <c r="G7" s="46"/>
    </row>
    <row r="8" spans="1:7" ht="12.75">
      <c r="A8" s="46"/>
      <c r="B8" s="48"/>
      <c r="C8" s="48"/>
      <c r="D8" s="86" t="s">
        <v>55</v>
      </c>
      <c r="E8" s="86"/>
      <c r="F8" s="87" t="s">
        <v>56</v>
      </c>
      <c r="G8" s="87"/>
    </row>
    <row r="9" spans="1:7" ht="12.75">
      <c r="A9" s="46"/>
      <c r="B9" s="48"/>
      <c r="C9" s="48"/>
      <c r="D9" s="49"/>
      <c r="E9" s="49" t="s">
        <v>25</v>
      </c>
      <c r="F9" s="51" t="s">
        <v>27</v>
      </c>
      <c r="G9" s="51" t="s">
        <v>25</v>
      </c>
    </row>
    <row r="10" spans="1:7" ht="12.75">
      <c r="A10" s="46"/>
      <c r="B10" s="48"/>
      <c r="C10" s="48"/>
      <c r="D10" s="49" t="s">
        <v>24</v>
      </c>
      <c r="E10" s="49" t="s">
        <v>26</v>
      </c>
      <c r="F10" s="51" t="s">
        <v>28</v>
      </c>
      <c r="G10" s="49" t="s">
        <v>26</v>
      </c>
    </row>
    <row r="11" spans="1:7" ht="12.75">
      <c r="A11" s="46"/>
      <c r="B11" s="48"/>
      <c r="C11" s="48"/>
      <c r="D11" s="49" t="s">
        <v>57</v>
      </c>
      <c r="E11" s="49" t="s">
        <v>57</v>
      </c>
      <c r="F11" s="51" t="s">
        <v>29</v>
      </c>
      <c r="G11" s="49" t="s">
        <v>108</v>
      </c>
    </row>
    <row r="12" spans="1:7" s="18" customFormat="1" ht="12.75">
      <c r="A12" s="52"/>
      <c r="B12" s="53"/>
      <c r="C12" s="54" t="s">
        <v>36</v>
      </c>
      <c r="D12" s="55" t="s">
        <v>113</v>
      </c>
      <c r="E12" s="55" t="s">
        <v>30</v>
      </c>
      <c r="F12" s="55" t="s">
        <v>113</v>
      </c>
      <c r="G12" s="55" t="s">
        <v>30</v>
      </c>
    </row>
    <row r="13" spans="1:7" ht="12.75">
      <c r="A13" s="46"/>
      <c r="B13" s="21"/>
      <c r="C13" s="21"/>
      <c r="D13" s="49" t="s">
        <v>1</v>
      </c>
      <c r="E13" s="49" t="s">
        <v>1</v>
      </c>
      <c r="F13" s="49" t="s">
        <v>1</v>
      </c>
      <c r="G13" s="49" t="s">
        <v>1</v>
      </c>
    </row>
    <row r="14" spans="1:7" ht="12.75">
      <c r="A14" s="46"/>
      <c r="B14" s="21"/>
      <c r="C14" s="21"/>
      <c r="D14" s="49" t="s">
        <v>37</v>
      </c>
      <c r="E14" s="49" t="s">
        <v>37</v>
      </c>
      <c r="F14" s="49" t="s">
        <v>37</v>
      </c>
      <c r="G14" s="49" t="s">
        <v>37</v>
      </c>
    </row>
    <row r="15" spans="1:7" ht="12.75">
      <c r="A15" s="46"/>
      <c r="B15" s="21"/>
      <c r="C15" s="21"/>
      <c r="D15" s="56"/>
      <c r="E15" s="56"/>
      <c r="F15" s="57"/>
      <c r="G15" s="58"/>
    </row>
    <row r="16" spans="1:9" ht="12.75">
      <c r="A16" s="46"/>
      <c r="B16" s="46" t="s">
        <v>58</v>
      </c>
      <c r="C16" s="48"/>
      <c r="D16" s="58">
        <v>15183</v>
      </c>
      <c r="E16" s="58">
        <v>16650</v>
      </c>
      <c r="F16" s="58">
        <v>29164</v>
      </c>
      <c r="G16" s="58">
        <v>33636</v>
      </c>
      <c r="I16" s="5"/>
    </row>
    <row r="17" spans="1:7" ht="12.75">
      <c r="A17" s="46"/>
      <c r="B17" s="48"/>
      <c r="C17" s="48"/>
      <c r="D17" s="58"/>
      <c r="E17" s="58"/>
      <c r="F17" s="58"/>
      <c r="G17" s="58"/>
    </row>
    <row r="18" spans="1:9" ht="12.75">
      <c r="A18" s="46"/>
      <c r="B18" s="46" t="s">
        <v>59</v>
      </c>
      <c r="C18" s="46"/>
      <c r="D18" s="58">
        <v>-13358</v>
      </c>
      <c r="E18" s="59">
        <v>-14913</v>
      </c>
      <c r="F18" s="59">
        <v>-26555</v>
      </c>
      <c r="G18" s="59">
        <v>-29897</v>
      </c>
      <c r="I18" s="5"/>
    </row>
    <row r="19" spans="1:7" ht="12.75">
      <c r="A19" s="46"/>
      <c r="B19" s="46"/>
      <c r="C19" s="46"/>
      <c r="D19" s="60"/>
      <c r="E19" s="60"/>
      <c r="F19" s="61"/>
      <c r="G19" s="61"/>
    </row>
    <row r="20" spans="1:9" ht="12.75">
      <c r="A20" s="46"/>
      <c r="B20" s="46" t="s">
        <v>60</v>
      </c>
      <c r="C20" s="46"/>
      <c r="D20" s="58">
        <f>SUM(D16:D18)</f>
        <v>1825</v>
      </c>
      <c r="E20" s="58">
        <f>SUM(E16:E18)</f>
        <v>1737</v>
      </c>
      <c r="F20" s="58">
        <f>SUM(F16:F18)</f>
        <v>2609</v>
      </c>
      <c r="G20" s="58">
        <f>SUM(G16:G18)</f>
        <v>3739</v>
      </c>
      <c r="I20" s="58"/>
    </row>
    <row r="21" spans="1:7" ht="12.75">
      <c r="A21" s="46"/>
      <c r="B21" s="46"/>
      <c r="C21" s="46"/>
      <c r="D21" s="58"/>
      <c r="E21" s="58"/>
      <c r="F21" s="58"/>
      <c r="G21" s="58"/>
    </row>
    <row r="22" spans="1:9" ht="12.75">
      <c r="A22" s="46"/>
      <c r="B22" s="46" t="s">
        <v>61</v>
      </c>
      <c r="C22" s="46"/>
      <c r="D22" s="58">
        <v>85</v>
      </c>
      <c r="E22" s="58">
        <v>169</v>
      </c>
      <c r="F22" s="58">
        <v>416</v>
      </c>
      <c r="G22" s="58">
        <v>412</v>
      </c>
      <c r="I22" s="5"/>
    </row>
    <row r="23" spans="1:7" ht="12.75">
      <c r="A23" s="46"/>
      <c r="B23" s="46"/>
      <c r="C23" s="46"/>
      <c r="D23" s="58"/>
      <c r="E23" s="58"/>
      <c r="F23" s="58"/>
      <c r="G23" s="58"/>
    </row>
    <row r="24" spans="1:9" ht="12.75">
      <c r="A24" s="46"/>
      <c r="B24" s="46" t="s">
        <v>62</v>
      </c>
      <c r="C24" s="46"/>
      <c r="D24" s="59">
        <v>-1371</v>
      </c>
      <c r="E24" s="59">
        <v>-2047</v>
      </c>
      <c r="F24" s="59">
        <v>-3381</v>
      </c>
      <c r="G24" s="59">
        <v>-4013</v>
      </c>
      <c r="H24" s="39"/>
      <c r="I24" s="5"/>
    </row>
    <row r="25" spans="1:7" ht="12.75">
      <c r="A25" s="46"/>
      <c r="B25" s="46"/>
      <c r="C25" s="46"/>
      <c r="D25" s="59"/>
      <c r="E25" s="59"/>
      <c r="F25" s="59"/>
      <c r="G25" s="59"/>
    </row>
    <row r="26" spans="1:9" ht="12.75">
      <c r="A26" s="46"/>
      <c r="B26" s="46" t="s">
        <v>63</v>
      </c>
      <c r="C26" s="46"/>
      <c r="D26" s="59">
        <v>-142</v>
      </c>
      <c r="E26" s="59">
        <v>-174</v>
      </c>
      <c r="F26" s="59">
        <v>-256</v>
      </c>
      <c r="G26" s="59">
        <v>-295</v>
      </c>
      <c r="I26" s="5"/>
    </row>
    <row r="27" spans="1:7" ht="12.75">
      <c r="A27" s="46"/>
      <c r="B27" s="46"/>
      <c r="C27" s="46"/>
      <c r="D27" s="62"/>
      <c r="E27" s="62"/>
      <c r="F27" s="62"/>
      <c r="G27" s="62"/>
    </row>
    <row r="28" spans="1:9" ht="12.75">
      <c r="A28" s="46"/>
      <c r="B28" s="46" t="s">
        <v>136</v>
      </c>
      <c r="C28" s="48"/>
      <c r="D28" s="58">
        <f>SUM(D20:D26)</f>
        <v>397</v>
      </c>
      <c r="E28" s="58">
        <f>SUM(E20:E26)</f>
        <v>-315</v>
      </c>
      <c r="F28" s="58">
        <f>SUM(F20:F26)</f>
        <v>-612</v>
      </c>
      <c r="G28" s="58">
        <f>SUM(G20:G26)</f>
        <v>-157</v>
      </c>
      <c r="I28" s="58"/>
    </row>
    <row r="29" spans="1:7" ht="12.75">
      <c r="A29" s="46"/>
      <c r="B29" s="46"/>
      <c r="C29" s="48"/>
      <c r="D29" s="58"/>
      <c r="E29" s="58"/>
      <c r="F29" s="58"/>
      <c r="G29" s="58"/>
    </row>
    <row r="30" spans="1:9" ht="12.75">
      <c r="A30" s="46"/>
      <c r="B30" s="46" t="s">
        <v>15</v>
      </c>
      <c r="C30" s="50">
        <v>17</v>
      </c>
      <c r="D30" s="85">
        <v>-360</v>
      </c>
      <c r="E30" s="63">
        <v>0</v>
      </c>
      <c r="F30" s="59">
        <v>-260</v>
      </c>
      <c r="G30" s="59">
        <v>2</v>
      </c>
      <c r="I30" s="5"/>
    </row>
    <row r="31" spans="1:7" ht="12.75">
      <c r="A31" s="46"/>
      <c r="B31" s="46"/>
      <c r="C31" s="50"/>
      <c r="D31" s="84"/>
      <c r="E31" s="84"/>
      <c r="F31" s="62"/>
      <c r="G31" s="62"/>
    </row>
    <row r="32" spans="1:9" ht="12.75">
      <c r="A32" s="46"/>
      <c r="B32" s="46" t="s">
        <v>137</v>
      </c>
      <c r="C32" s="50"/>
      <c r="D32" s="85">
        <f>SUM(D28:D31)</f>
        <v>37</v>
      </c>
      <c r="E32" s="85">
        <f>SUM(E28:E31)</f>
        <v>-315</v>
      </c>
      <c r="F32" s="85">
        <f>SUM(F28:F31)</f>
        <v>-872</v>
      </c>
      <c r="G32" s="85">
        <f>SUM(G28:G31)</f>
        <v>-155</v>
      </c>
      <c r="I32" s="85"/>
    </row>
    <row r="33" spans="1:7" ht="12.75">
      <c r="A33" s="46"/>
      <c r="B33" s="46" t="s">
        <v>138</v>
      </c>
      <c r="C33" s="50"/>
      <c r="D33" s="85"/>
      <c r="E33" s="85"/>
      <c r="F33" s="85"/>
      <c r="G33" s="85"/>
    </row>
    <row r="34" spans="1:7" ht="12.75">
      <c r="A34" s="46"/>
      <c r="B34" s="46"/>
      <c r="C34" s="50"/>
      <c r="D34" s="85"/>
      <c r="E34" s="85"/>
      <c r="F34" s="85"/>
      <c r="G34" s="85"/>
    </row>
    <row r="35" spans="1:7" ht="12.75">
      <c r="A35" s="46"/>
      <c r="B35" s="46" t="s">
        <v>127</v>
      </c>
      <c r="C35" s="48"/>
      <c r="D35" s="58"/>
      <c r="E35" s="58"/>
      <c r="F35" s="58"/>
      <c r="G35" s="58"/>
    </row>
    <row r="36" spans="1:7" ht="12.75">
      <c r="A36" s="46"/>
      <c r="B36" t="s">
        <v>141</v>
      </c>
      <c r="C36" s="48"/>
      <c r="D36" s="58">
        <v>2379</v>
      </c>
      <c r="E36" s="78">
        <v>0</v>
      </c>
      <c r="F36" s="58">
        <v>2379</v>
      </c>
      <c r="G36" s="78">
        <v>0</v>
      </c>
    </row>
    <row r="37" spans="1:7" ht="12.75">
      <c r="A37" s="46"/>
      <c r="B37" s="46"/>
      <c r="C37" s="46"/>
      <c r="D37" s="59"/>
      <c r="E37" s="59"/>
      <c r="F37" s="59"/>
      <c r="G37" s="59"/>
    </row>
    <row r="38" spans="1:7" ht="13.5" thickBot="1">
      <c r="A38" s="46"/>
      <c r="B38" s="46" t="s">
        <v>139</v>
      </c>
      <c r="C38" s="48"/>
      <c r="D38" s="64">
        <f>SUM(D32:D37)</f>
        <v>2416</v>
      </c>
      <c r="E38" s="64">
        <f>SUM(E32:E37)</f>
        <v>-315</v>
      </c>
      <c r="F38" s="64">
        <f>SUM(F32:F37)</f>
        <v>1507</v>
      </c>
      <c r="G38" s="64">
        <f>SUM(G32:G37)</f>
        <v>-155</v>
      </c>
    </row>
    <row r="39" spans="1:7" ht="12.75">
      <c r="A39" s="46"/>
      <c r="B39" s="48"/>
      <c r="C39" s="48"/>
      <c r="D39" s="58"/>
      <c r="E39" s="58"/>
      <c r="F39" s="58"/>
      <c r="G39" s="58"/>
    </row>
    <row r="40" spans="1:7" ht="12.75">
      <c r="A40" s="46"/>
      <c r="B40" s="46" t="s">
        <v>65</v>
      </c>
      <c r="C40" s="46"/>
      <c r="D40" s="58"/>
      <c r="E40" s="58"/>
      <c r="F40" s="58"/>
      <c r="G40" s="58"/>
    </row>
    <row r="41" spans="1:7" ht="12.75">
      <c r="A41" s="46"/>
      <c r="B41" s="46" t="s">
        <v>66</v>
      </c>
      <c r="C41" s="46"/>
      <c r="D41" s="58">
        <f>+D38</f>
        <v>2416</v>
      </c>
      <c r="E41" s="58">
        <f>+E38</f>
        <v>-315</v>
      </c>
      <c r="F41" s="58">
        <f>+F38</f>
        <v>1507</v>
      </c>
      <c r="G41" s="58">
        <f>+G38</f>
        <v>-155</v>
      </c>
    </row>
    <row r="42" spans="1:7" ht="12.75">
      <c r="A42" s="46"/>
      <c r="B42" s="46" t="s">
        <v>67</v>
      </c>
      <c r="C42" s="46"/>
      <c r="D42" s="65">
        <v>0</v>
      </c>
      <c r="E42" s="65">
        <v>0</v>
      </c>
      <c r="F42" s="65">
        <v>0</v>
      </c>
      <c r="G42" s="65">
        <v>0</v>
      </c>
    </row>
    <row r="43" spans="1:7" ht="13.5" thickBot="1">
      <c r="A43" s="46"/>
      <c r="B43" s="46" t="s">
        <v>64</v>
      </c>
      <c r="C43" s="48"/>
      <c r="D43" s="64">
        <f>SUM(D41:D42)</f>
        <v>2416</v>
      </c>
      <c r="E43" s="64">
        <f>SUM(E41:E42)</f>
        <v>-315</v>
      </c>
      <c r="F43" s="64">
        <f>SUM(F41:F42)</f>
        <v>1507</v>
      </c>
      <c r="G43" s="64">
        <f>SUM(G41:G42)</f>
        <v>-155</v>
      </c>
    </row>
    <row r="44" spans="1:7" ht="12.75">
      <c r="A44" s="46"/>
      <c r="B44" s="46"/>
      <c r="C44" s="46"/>
      <c r="D44" s="58"/>
      <c r="E44" s="58"/>
      <c r="F44" s="58"/>
      <c r="G44" s="58"/>
    </row>
    <row r="45" spans="1:7" ht="12.75">
      <c r="A45" s="46"/>
      <c r="B45" s="46" t="s">
        <v>68</v>
      </c>
      <c r="C45" s="46"/>
      <c r="D45" s="58"/>
      <c r="E45" s="58"/>
      <c r="F45" s="58"/>
      <c r="G45" s="58"/>
    </row>
    <row r="46" spans="1:7" ht="12.75">
      <c r="A46" s="46"/>
      <c r="B46" s="66" t="s">
        <v>69</v>
      </c>
      <c r="C46" s="67">
        <v>25</v>
      </c>
      <c r="D46" s="68">
        <f>+D43/60000*100</f>
        <v>4.026666666666666</v>
      </c>
      <c r="E46" s="68">
        <f>+E43/60000*100</f>
        <v>-0.525</v>
      </c>
      <c r="F46" s="68">
        <f>+F43/60000*100</f>
        <v>2.5116666666666667</v>
      </c>
      <c r="G46" s="68">
        <f>+G43/60000*100</f>
        <v>-0.2583333333333333</v>
      </c>
    </row>
    <row r="47" spans="1:7" ht="12.75">
      <c r="A47" s="46"/>
      <c r="B47" s="66" t="s">
        <v>70</v>
      </c>
      <c r="C47" s="66"/>
      <c r="D47" s="68" t="s">
        <v>71</v>
      </c>
      <c r="E47" s="68" t="s">
        <v>71</v>
      </c>
      <c r="F47" s="68" t="s">
        <v>71</v>
      </c>
      <c r="G47" s="68" t="s">
        <v>71</v>
      </c>
    </row>
    <row r="48" spans="1:7" ht="12.75">
      <c r="A48" s="46"/>
      <c r="B48" s="46"/>
      <c r="C48" s="46"/>
      <c r="D48" s="58"/>
      <c r="E48" s="58"/>
      <c r="F48" s="57"/>
      <c r="G48" s="57"/>
    </row>
    <row r="49" spans="1:7" ht="12.75">
      <c r="A49" s="46"/>
      <c r="B49" s="46"/>
      <c r="C49" s="46"/>
      <c r="D49" s="69"/>
      <c r="E49" s="69"/>
      <c r="F49" s="50"/>
      <c r="G49" s="46"/>
    </row>
    <row r="50" spans="1:7" ht="12.75">
      <c r="A50" s="46"/>
      <c r="B50" s="48" t="s">
        <v>72</v>
      </c>
      <c r="C50" s="48"/>
      <c r="D50" s="69"/>
      <c r="E50" s="69"/>
      <c r="F50" s="50"/>
      <c r="G50" s="46"/>
    </row>
    <row r="51" spans="1:7" ht="12.75">
      <c r="A51" s="46"/>
      <c r="B51" s="48" t="s">
        <v>117</v>
      </c>
      <c r="C51" s="48"/>
      <c r="D51" s="69"/>
      <c r="E51" s="69"/>
      <c r="F51" s="50"/>
      <c r="G51" s="46"/>
    </row>
    <row r="52" spans="1:7" ht="12.75">
      <c r="A52" s="46"/>
      <c r="B52" s="48" t="s">
        <v>111</v>
      </c>
      <c r="C52" s="48"/>
      <c r="D52" s="69"/>
      <c r="E52" s="69"/>
      <c r="F52" s="50"/>
      <c r="G52" s="46"/>
    </row>
  </sheetData>
  <sheetProtection/>
  <mergeCells count="2">
    <mergeCell ref="D8:E8"/>
    <mergeCell ref="F8:G8"/>
  </mergeCells>
  <printOptions/>
  <pageMargins left="0.25" right="0.19" top="0.64" bottom="0.59" header="0.29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7"/>
  <sheetViews>
    <sheetView zoomScalePageLayoutView="0" workbookViewId="0" topLeftCell="A4">
      <selection activeCell="E29" sqref="E29"/>
    </sheetView>
  </sheetViews>
  <sheetFormatPr defaultColWidth="9.140625" defaultRowHeight="12.75"/>
  <cols>
    <col min="1" max="1" width="0.9921875" style="0" customWidth="1"/>
    <col min="2" max="2" width="36.28125" style="0" customWidth="1"/>
    <col min="3" max="3" width="10.421875" style="0" customWidth="1"/>
    <col min="4" max="4" width="12.140625" style="17" customWidth="1"/>
    <col min="5" max="5" width="11.7109375" style="17" customWidth="1"/>
    <col min="6" max="6" width="11.8515625" style="17" customWidth="1"/>
    <col min="7" max="7" width="9.7109375" style="17" customWidth="1"/>
    <col min="8" max="8" width="11.28125" style="17" customWidth="1"/>
    <col min="9" max="9" width="9.140625" style="5" customWidth="1"/>
  </cols>
  <sheetData>
    <row r="1" spans="2:9" s="13" customFormat="1" ht="15.75">
      <c r="B1" s="24" t="s">
        <v>0</v>
      </c>
      <c r="C1" s="11"/>
      <c r="D1" s="12"/>
      <c r="E1" s="12"/>
      <c r="F1" s="12"/>
      <c r="G1" s="12"/>
      <c r="H1" s="12"/>
      <c r="I1" s="19"/>
    </row>
    <row r="2" spans="2:9" s="13" customFormat="1" ht="15.75">
      <c r="B2" s="24" t="s">
        <v>32</v>
      </c>
      <c r="C2" s="11"/>
      <c r="D2" s="12"/>
      <c r="E2" s="12"/>
      <c r="F2" s="12"/>
      <c r="G2" s="12"/>
      <c r="H2" s="12"/>
      <c r="I2" s="19"/>
    </row>
    <row r="3" spans="2:9" s="13" customFormat="1" ht="15.75">
      <c r="B3" s="24" t="s">
        <v>23</v>
      </c>
      <c r="C3" s="11"/>
      <c r="D3" s="12"/>
      <c r="E3" s="12"/>
      <c r="F3" s="12"/>
      <c r="G3" s="12"/>
      <c r="H3" s="12"/>
      <c r="I3" s="19"/>
    </row>
    <row r="4" spans="2:9" s="9" customFormat="1" ht="12.75">
      <c r="B4" s="24" t="s">
        <v>112</v>
      </c>
      <c r="C4" s="7"/>
      <c r="D4" s="8"/>
      <c r="E4" s="8"/>
      <c r="F4" s="8"/>
      <c r="G4" s="8"/>
      <c r="H4" s="8"/>
      <c r="I4" s="20"/>
    </row>
    <row r="5" spans="2:9" s="9" customFormat="1" ht="12.75">
      <c r="B5" s="24"/>
      <c r="C5" s="7"/>
      <c r="D5" s="8"/>
      <c r="E5" s="8"/>
      <c r="F5" s="8"/>
      <c r="G5" s="8"/>
      <c r="H5" s="8"/>
      <c r="I5" s="20"/>
    </row>
    <row r="6" spans="3:7" ht="12.75">
      <c r="C6" s="88" t="s">
        <v>73</v>
      </c>
      <c r="D6" s="88"/>
      <c r="E6" s="88"/>
      <c r="F6" s="88"/>
      <c r="G6" s="34"/>
    </row>
    <row r="7" spans="4:7" ht="12.75">
      <c r="D7" s="89" t="s">
        <v>74</v>
      </c>
      <c r="E7" s="89"/>
      <c r="F7" s="16" t="s">
        <v>11</v>
      </c>
      <c r="G7" s="16"/>
    </row>
    <row r="8" spans="4:7" ht="12.75">
      <c r="D8" s="16"/>
      <c r="E8" s="16" t="s">
        <v>75</v>
      </c>
      <c r="F8" s="16"/>
      <c r="G8" s="16"/>
    </row>
    <row r="9" spans="3:7" ht="12.75">
      <c r="C9" s="34" t="s">
        <v>76</v>
      </c>
      <c r="D9" s="16" t="s">
        <v>77</v>
      </c>
      <c r="E9" s="16" t="s">
        <v>78</v>
      </c>
      <c r="F9" s="16" t="s">
        <v>79</v>
      </c>
      <c r="G9" s="35" t="s">
        <v>130</v>
      </c>
    </row>
    <row r="10" spans="3:8" ht="12.75">
      <c r="C10" s="34" t="s">
        <v>80</v>
      </c>
      <c r="D10" s="16" t="s">
        <v>81</v>
      </c>
      <c r="E10" s="16" t="s">
        <v>81</v>
      </c>
      <c r="F10" s="16" t="s">
        <v>82</v>
      </c>
      <c r="G10" s="35" t="s">
        <v>131</v>
      </c>
      <c r="H10" s="16" t="s">
        <v>12</v>
      </c>
    </row>
    <row r="11" spans="3:8" ht="12.75">
      <c r="C11" s="16" t="s">
        <v>1</v>
      </c>
      <c r="D11" s="16" t="s">
        <v>1</v>
      </c>
      <c r="E11" s="16" t="s">
        <v>1</v>
      </c>
      <c r="F11" s="16" t="s">
        <v>1</v>
      </c>
      <c r="G11" s="35" t="s">
        <v>1</v>
      </c>
      <c r="H11" s="16" t="s">
        <v>1</v>
      </c>
    </row>
    <row r="12" spans="3:8" ht="12.75">
      <c r="C12" s="25"/>
      <c r="D12" s="26"/>
      <c r="E12" s="26"/>
      <c r="F12" s="26"/>
      <c r="G12" s="26"/>
      <c r="H12" s="26"/>
    </row>
    <row r="13" spans="2:8" ht="12.75">
      <c r="B13" t="s">
        <v>128</v>
      </c>
      <c r="C13" s="77">
        <v>60000</v>
      </c>
      <c r="D13" s="77">
        <v>-17444</v>
      </c>
      <c r="E13" s="77">
        <v>2356</v>
      </c>
      <c r="F13" s="77">
        <v>11735</v>
      </c>
      <c r="G13" s="77">
        <v>0</v>
      </c>
      <c r="H13" s="77">
        <v>56647</v>
      </c>
    </row>
    <row r="14" spans="2:8" ht="12.75">
      <c r="B14" t="s">
        <v>83</v>
      </c>
      <c r="C14" s="41">
        <v>0</v>
      </c>
      <c r="D14" s="41">
        <v>0</v>
      </c>
      <c r="E14" s="41">
        <v>0</v>
      </c>
      <c r="F14" s="70">
        <f>+pl!F41</f>
        <v>1507</v>
      </c>
      <c r="G14" s="70">
        <v>0</v>
      </c>
      <c r="H14" s="70">
        <f>SUM(C14:G14)</f>
        <v>1507</v>
      </c>
    </row>
    <row r="15" spans="2:8" ht="12.75">
      <c r="B15" t="s">
        <v>84</v>
      </c>
      <c r="C15" s="41"/>
      <c r="D15" s="41"/>
      <c r="E15" s="41"/>
      <c r="F15" s="70"/>
      <c r="G15" s="70"/>
      <c r="H15" s="70"/>
    </row>
    <row r="16" spans="2:8" ht="12.75">
      <c r="B16" t="s">
        <v>85</v>
      </c>
      <c r="C16" s="41">
        <v>0</v>
      </c>
      <c r="D16" s="83">
        <v>0</v>
      </c>
      <c r="E16" s="41">
        <v>54</v>
      </c>
      <c r="F16" s="70">
        <v>0</v>
      </c>
      <c r="G16" s="70">
        <v>0</v>
      </c>
      <c r="H16" s="70">
        <f>SUM(C16:F16)</f>
        <v>54</v>
      </c>
    </row>
    <row r="17" spans="2:8" ht="12.75">
      <c r="B17" t="s">
        <v>133</v>
      </c>
      <c r="C17" s="41"/>
      <c r="D17" s="41"/>
      <c r="E17" s="41"/>
      <c r="F17" s="70"/>
      <c r="G17" s="70"/>
      <c r="H17" s="70"/>
    </row>
    <row r="18" spans="2:8" ht="12.75">
      <c r="B18" t="s">
        <v>134</v>
      </c>
      <c r="C18" s="41">
        <v>0</v>
      </c>
      <c r="D18" s="41">
        <v>0</v>
      </c>
      <c r="E18" s="41">
        <v>-2410</v>
      </c>
      <c r="F18" s="70">
        <v>0</v>
      </c>
      <c r="G18" s="70">
        <v>0</v>
      </c>
      <c r="H18" s="70">
        <f>SUM(C18:G18)</f>
        <v>-2410</v>
      </c>
    </row>
    <row r="19" spans="2:8" ht="13.5" thickBot="1">
      <c r="B19" t="s">
        <v>129</v>
      </c>
      <c r="C19" s="79">
        <f aca="true" t="shared" si="0" ref="C19:H19">SUM(C13:C18)</f>
        <v>60000</v>
      </c>
      <c r="D19" s="79">
        <f t="shared" si="0"/>
        <v>-17444</v>
      </c>
      <c r="E19" s="79">
        <f t="shared" si="0"/>
        <v>0</v>
      </c>
      <c r="F19" s="79">
        <f t="shared" si="0"/>
        <v>13242</v>
      </c>
      <c r="G19" s="79">
        <f t="shared" si="0"/>
        <v>0</v>
      </c>
      <c r="H19" s="79">
        <f t="shared" si="0"/>
        <v>55798</v>
      </c>
    </row>
    <row r="20" spans="3:8" ht="12.75">
      <c r="C20" s="80"/>
      <c r="D20" s="80"/>
      <c r="E20" s="80"/>
      <c r="F20" s="80"/>
      <c r="G20" s="80"/>
      <c r="H20" s="80"/>
    </row>
    <row r="21" spans="3:8" ht="12.75">
      <c r="C21" s="81"/>
      <c r="D21" s="82"/>
      <c r="E21" s="82"/>
      <c r="F21" s="82"/>
      <c r="G21" s="82"/>
      <c r="H21" s="82"/>
    </row>
    <row r="22" spans="2:8" ht="12.75">
      <c r="B22" t="s">
        <v>132</v>
      </c>
      <c r="C22" s="75">
        <v>60000</v>
      </c>
      <c r="D22" s="75">
        <v>-17444</v>
      </c>
      <c r="E22" s="75">
        <v>2288</v>
      </c>
      <c r="F22" s="76">
        <f>12906+1463</f>
        <v>14369</v>
      </c>
      <c r="G22" s="75">
        <v>0</v>
      </c>
      <c r="H22" s="75">
        <f>SUM(C22:G22)</f>
        <v>59213</v>
      </c>
    </row>
    <row r="23" spans="2:8" ht="12.75">
      <c r="B23" t="s">
        <v>140</v>
      </c>
      <c r="C23" s="41">
        <v>0</v>
      </c>
      <c r="D23" s="41">
        <v>0</v>
      </c>
      <c r="E23" s="41">
        <v>0</v>
      </c>
      <c r="F23" s="40">
        <v>-155</v>
      </c>
      <c r="G23" s="40"/>
      <c r="H23" s="40">
        <f>SUM(C23:F23)</f>
        <v>-155</v>
      </c>
    </row>
    <row r="24" spans="2:8" ht="12.75">
      <c r="B24" t="s">
        <v>110</v>
      </c>
      <c r="C24" s="41">
        <v>0</v>
      </c>
      <c r="D24" s="41">
        <v>0</v>
      </c>
      <c r="E24" s="41">
        <v>0</v>
      </c>
      <c r="F24" s="40">
        <v>-1752</v>
      </c>
      <c r="G24" s="40">
        <v>0</v>
      </c>
      <c r="H24" s="40">
        <f>+F24</f>
        <v>-1752</v>
      </c>
    </row>
    <row r="25" spans="2:8" ht="12.75">
      <c r="B25" t="s">
        <v>84</v>
      </c>
      <c r="C25" s="41"/>
      <c r="D25" s="41"/>
      <c r="E25" s="41"/>
      <c r="F25" s="40"/>
      <c r="G25" s="40"/>
      <c r="H25" s="40"/>
    </row>
    <row r="26" spans="2:8" ht="12.75">
      <c r="B26" t="s">
        <v>85</v>
      </c>
      <c r="C26" s="41">
        <v>0</v>
      </c>
      <c r="D26" s="40">
        <v>0</v>
      </c>
      <c r="E26" s="40">
        <v>2</v>
      </c>
      <c r="F26" s="41">
        <v>0</v>
      </c>
      <c r="G26" s="41">
        <v>0</v>
      </c>
      <c r="H26" s="40">
        <f>SUM(C26:F26)</f>
        <v>2</v>
      </c>
    </row>
    <row r="27" spans="2:8" ht="13.5" thickBot="1">
      <c r="B27" t="s">
        <v>109</v>
      </c>
      <c r="C27" s="42">
        <f>SUM(C22:C26)</f>
        <v>60000</v>
      </c>
      <c r="D27" s="42">
        <f>SUM(D22:D26)</f>
        <v>-17444</v>
      </c>
      <c r="E27" s="42">
        <f>SUM(E22:E26)</f>
        <v>2290</v>
      </c>
      <c r="F27" s="42">
        <f>SUM(F22:F26)</f>
        <v>12462</v>
      </c>
      <c r="G27" s="42">
        <v>0</v>
      </c>
      <c r="H27" s="42">
        <f>SUM(H22:H26)</f>
        <v>57308</v>
      </c>
    </row>
    <row r="28" spans="3:8" ht="12.75">
      <c r="C28" s="25"/>
      <c r="D28" s="26"/>
      <c r="E28" s="26"/>
      <c r="F28" s="26"/>
      <c r="G28" s="26"/>
      <c r="H28" s="26"/>
    </row>
    <row r="29" spans="3:8" ht="12.75">
      <c r="C29" s="25"/>
      <c r="D29" s="26"/>
      <c r="E29" s="26"/>
      <c r="F29" s="26"/>
      <c r="G29" s="26"/>
      <c r="H29" s="26"/>
    </row>
    <row r="30" spans="3:8" ht="12.75">
      <c r="C30" s="25"/>
      <c r="D30" s="26"/>
      <c r="E30" s="26"/>
      <c r="F30" s="26"/>
      <c r="G30" s="26"/>
      <c r="H30" s="26"/>
    </row>
    <row r="31" ht="12.75">
      <c r="B31" s="22"/>
    </row>
    <row r="34" spans="2:3" ht="12.75">
      <c r="B34" s="15" t="s">
        <v>86</v>
      </c>
      <c r="C34" s="15"/>
    </row>
    <row r="35" spans="2:3" ht="12.75">
      <c r="B35" s="15" t="s">
        <v>115</v>
      </c>
      <c r="C35" s="15"/>
    </row>
    <row r="36" ht="12.75">
      <c r="B36" s="15" t="s">
        <v>87</v>
      </c>
    </row>
    <row r="57" ht="12.75">
      <c r="H57"/>
    </row>
  </sheetData>
  <sheetProtection/>
  <mergeCells count="2">
    <mergeCell ref="C6:F6"/>
    <mergeCell ref="D7:E7"/>
  </mergeCells>
  <printOptions/>
  <pageMargins left="0.25" right="0.12" top="1" bottom="1" header="0.5" footer="0.5"/>
  <pageSetup fitToHeight="1" fitToWidth="1" horizontalDpi="180" verticalDpi="18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67"/>
  <sheetViews>
    <sheetView zoomScalePageLayoutView="0" workbookViewId="0" topLeftCell="A7">
      <selection activeCell="C59" sqref="C59"/>
    </sheetView>
  </sheetViews>
  <sheetFormatPr defaultColWidth="9.140625" defaultRowHeight="12.75"/>
  <cols>
    <col min="1" max="1" width="3.421875" style="0" customWidth="1"/>
    <col min="2" max="2" width="4.57421875" style="0" customWidth="1"/>
    <col min="3" max="3" width="51.28125" style="0" customWidth="1"/>
    <col min="4" max="4" width="12.7109375" style="17" customWidth="1"/>
    <col min="5" max="5" width="14.8515625" style="14" customWidth="1"/>
  </cols>
  <sheetData>
    <row r="1" ht="12.75">
      <c r="C1" s="24" t="s">
        <v>0</v>
      </c>
    </row>
    <row r="2" ht="12.75">
      <c r="C2" s="24" t="s">
        <v>32</v>
      </c>
    </row>
    <row r="3" ht="12.75">
      <c r="C3" s="24" t="s">
        <v>88</v>
      </c>
    </row>
    <row r="4" ht="12.75">
      <c r="C4" s="24" t="s">
        <v>112</v>
      </c>
    </row>
    <row r="5" spans="3:5" ht="12.75">
      <c r="C5" s="24"/>
      <c r="D5" s="16"/>
      <c r="E5" s="34"/>
    </row>
    <row r="6" spans="3:5" ht="12.75">
      <c r="C6" s="24"/>
      <c r="D6" s="16" t="s">
        <v>89</v>
      </c>
      <c r="E6" s="34" t="s">
        <v>26</v>
      </c>
    </row>
    <row r="7" spans="3:5" ht="12.75">
      <c r="C7" s="24"/>
      <c r="D7" s="16" t="s">
        <v>90</v>
      </c>
      <c r="E7" s="34" t="s">
        <v>91</v>
      </c>
    </row>
    <row r="8" spans="4:5" ht="12.75">
      <c r="D8" s="35" t="s">
        <v>113</v>
      </c>
      <c r="E8" s="34" t="s">
        <v>30</v>
      </c>
    </row>
    <row r="9" spans="4:5" ht="12.75">
      <c r="D9" s="35" t="s">
        <v>1</v>
      </c>
      <c r="E9" s="35" t="s">
        <v>1</v>
      </c>
    </row>
    <row r="10" spans="4:5" ht="12.75">
      <c r="D10" s="16" t="s">
        <v>37</v>
      </c>
      <c r="E10" s="34" t="s">
        <v>37</v>
      </c>
    </row>
    <row r="11" spans="5:10" ht="12.75">
      <c r="E11" s="17"/>
      <c r="F11" s="5"/>
      <c r="G11" s="5"/>
      <c r="H11" s="5"/>
      <c r="I11" s="5"/>
      <c r="J11" s="5"/>
    </row>
    <row r="12" spans="3:10" ht="12.75">
      <c r="C12" s="15" t="s">
        <v>92</v>
      </c>
      <c r="D12" s="26"/>
      <c r="E12" s="26"/>
      <c r="F12" s="5"/>
      <c r="G12" s="5"/>
      <c r="H12" s="5"/>
      <c r="I12" s="5"/>
      <c r="J12" s="5"/>
    </row>
    <row r="13" spans="3:10" ht="12.75">
      <c r="C13" t="s">
        <v>135</v>
      </c>
      <c r="D13" s="26">
        <f>+pl!F28</f>
        <v>-612</v>
      </c>
      <c r="E13" s="26">
        <v>-157</v>
      </c>
      <c r="F13" s="5"/>
      <c r="G13" s="5"/>
      <c r="H13" s="5"/>
      <c r="I13" s="5"/>
      <c r="J13" s="5"/>
    </row>
    <row r="14" spans="4:10" ht="12.75">
      <c r="D14" s="26"/>
      <c r="E14" s="26"/>
      <c r="F14" s="5"/>
      <c r="G14" s="5"/>
      <c r="H14" s="5"/>
      <c r="I14" s="5"/>
      <c r="J14" s="5"/>
    </row>
    <row r="15" spans="3:10" ht="12.75">
      <c r="C15" t="s">
        <v>93</v>
      </c>
      <c r="D15" s="26"/>
      <c r="E15" s="26"/>
      <c r="F15" s="5"/>
      <c r="G15" s="5"/>
      <c r="H15" s="5"/>
      <c r="I15" s="5"/>
      <c r="J15" s="5"/>
    </row>
    <row r="16" spans="3:10" ht="12.75">
      <c r="C16" t="s">
        <v>94</v>
      </c>
      <c r="D16" s="31">
        <v>1111</v>
      </c>
      <c r="E16" s="31">
        <v>1139</v>
      </c>
      <c r="F16" s="5"/>
      <c r="G16" s="5"/>
      <c r="H16" s="5"/>
      <c r="I16" s="5"/>
      <c r="J16" s="5"/>
    </row>
    <row r="17" spans="4:10" ht="12.75">
      <c r="D17" s="28"/>
      <c r="E17" s="28"/>
      <c r="F17" s="5"/>
      <c r="G17" s="5"/>
      <c r="H17" s="5"/>
      <c r="I17" s="5"/>
      <c r="J17" s="5"/>
    </row>
    <row r="18" spans="3:10" ht="12.75">
      <c r="C18" t="s">
        <v>17</v>
      </c>
      <c r="D18" s="26">
        <f>SUM(D13:D17)</f>
        <v>499</v>
      </c>
      <c r="E18" s="26">
        <f>SUM(E13:E17)</f>
        <v>982</v>
      </c>
      <c r="F18" s="5"/>
      <c r="G18" s="5"/>
      <c r="H18" s="5"/>
      <c r="I18" s="5"/>
      <c r="J18" s="5"/>
    </row>
    <row r="19" spans="4:10" ht="12.75">
      <c r="D19" s="26"/>
      <c r="E19" s="26"/>
      <c r="F19" s="5"/>
      <c r="G19" s="5"/>
      <c r="H19" s="5"/>
      <c r="I19" s="5"/>
      <c r="J19" s="5"/>
    </row>
    <row r="20" spans="3:10" ht="12.75">
      <c r="C20" t="s">
        <v>18</v>
      </c>
      <c r="D20" s="26">
        <v>-3078</v>
      </c>
      <c r="E20" s="26">
        <v>-3506</v>
      </c>
      <c r="F20" s="5"/>
      <c r="G20" s="5"/>
      <c r="H20" s="5"/>
      <c r="I20" s="5"/>
      <c r="J20" s="5"/>
    </row>
    <row r="21" spans="3:10" ht="12.75">
      <c r="C21" t="s">
        <v>19</v>
      </c>
      <c r="D21" s="26">
        <v>1298</v>
      </c>
      <c r="E21" s="26">
        <v>1563</v>
      </c>
      <c r="F21" s="5"/>
      <c r="G21" s="5"/>
      <c r="H21" s="5"/>
      <c r="I21" s="5"/>
      <c r="J21" s="5"/>
    </row>
    <row r="22" spans="4:10" ht="12.75">
      <c r="D22" s="28"/>
      <c r="E22" s="28"/>
      <c r="F22" s="5"/>
      <c r="G22" s="5"/>
      <c r="H22" s="5"/>
      <c r="I22" s="5"/>
      <c r="J22" s="5"/>
    </row>
    <row r="23" spans="3:10" ht="12.75">
      <c r="C23" t="s">
        <v>20</v>
      </c>
      <c r="D23" s="26">
        <f>SUM(D18:D21)</f>
        <v>-1281</v>
      </c>
      <c r="E23" s="26">
        <f>SUM(E18:E21)</f>
        <v>-961</v>
      </c>
      <c r="F23" s="5"/>
      <c r="G23" s="5"/>
      <c r="H23" s="5"/>
      <c r="I23" s="5"/>
      <c r="J23" s="5"/>
    </row>
    <row r="24" spans="4:10" ht="12.75">
      <c r="D24" s="26"/>
      <c r="E24" s="26"/>
      <c r="F24" s="5"/>
      <c r="G24" s="5"/>
      <c r="H24" s="5"/>
      <c r="I24" s="5"/>
      <c r="J24" s="5"/>
    </row>
    <row r="25" spans="3:10" ht="12.75">
      <c r="C25" t="s">
        <v>21</v>
      </c>
      <c r="D25" s="26">
        <v>-235</v>
      </c>
      <c r="E25" s="26">
        <v>-348</v>
      </c>
      <c r="F25" s="5"/>
      <c r="G25" s="5"/>
      <c r="H25" s="5"/>
      <c r="I25" s="5"/>
      <c r="J25" s="5"/>
    </row>
    <row r="26" spans="3:10" ht="12.75">
      <c r="C26" s="23"/>
      <c r="D26" s="28"/>
      <c r="E26" s="28"/>
      <c r="F26" s="5"/>
      <c r="G26" s="5"/>
      <c r="H26" s="5"/>
      <c r="I26" s="5"/>
      <c r="J26" s="5"/>
    </row>
    <row r="27" spans="3:10" ht="12.75">
      <c r="C27" s="15" t="s">
        <v>95</v>
      </c>
      <c r="D27" s="26">
        <f>SUM(D23:D25)</f>
        <v>-1516</v>
      </c>
      <c r="E27" s="26">
        <f>SUM(E23:E25)</f>
        <v>-1309</v>
      </c>
      <c r="F27" s="5"/>
      <c r="G27" s="5"/>
      <c r="H27" s="5"/>
      <c r="I27" s="5"/>
      <c r="J27" s="5"/>
    </row>
    <row r="28" spans="3:10" ht="12.75">
      <c r="C28" s="15"/>
      <c r="D28" s="26"/>
      <c r="E28" s="26"/>
      <c r="F28" s="5"/>
      <c r="G28" s="5"/>
      <c r="H28" s="5"/>
      <c r="I28" s="5"/>
      <c r="J28" s="5"/>
    </row>
    <row r="29" spans="3:10" ht="12.75">
      <c r="C29" s="15" t="s">
        <v>96</v>
      </c>
      <c r="D29" s="26">
        <v>-955</v>
      </c>
      <c r="E29" s="26">
        <v>1708</v>
      </c>
      <c r="F29" s="5"/>
      <c r="G29" s="5"/>
      <c r="H29" s="5"/>
      <c r="I29" s="5"/>
      <c r="J29" s="5"/>
    </row>
    <row r="30" spans="3:10" ht="12.75">
      <c r="C30" s="15"/>
      <c r="D30" s="26"/>
      <c r="E30" s="26"/>
      <c r="F30" s="5"/>
      <c r="G30" s="5"/>
      <c r="H30" s="5"/>
      <c r="I30" s="5"/>
      <c r="J30" s="5"/>
    </row>
    <row r="31" spans="3:10" ht="12.75">
      <c r="C31" s="15" t="s">
        <v>97</v>
      </c>
      <c r="D31" s="31">
        <v>-3803</v>
      </c>
      <c r="E31" s="31">
        <v>452</v>
      </c>
      <c r="F31" s="5"/>
      <c r="G31" s="5"/>
      <c r="H31" s="5"/>
      <c r="I31" s="5"/>
      <c r="J31" s="5"/>
    </row>
    <row r="32" spans="3:10" ht="12.75">
      <c r="C32" s="15"/>
      <c r="D32" s="28"/>
      <c r="E32" s="28"/>
      <c r="F32" s="5"/>
      <c r="G32" s="5"/>
      <c r="H32" s="5"/>
      <c r="I32" s="5"/>
      <c r="J32" s="5"/>
    </row>
    <row r="33" spans="3:10" ht="12.75">
      <c r="C33" s="15" t="s">
        <v>98</v>
      </c>
      <c r="D33" s="31">
        <f>SUM(D27:D31)</f>
        <v>-6274</v>
      </c>
      <c r="E33" s="31">
        <f>SUM(E27:E31)</f>
        <v>851</v>
      </c>
      <c r="F33" s="5"/>
      <c r="G33" s="5"/>
      <c r="H33" s="5"/>
      <c r="I33" s="5"/>
      <c r="J33" s="5"/>
    </row>
    <row r="34" spans="3:10" ht="12.75">
      <c r="C34" s="15"/>
      <c r="D34" s="26"/>
      <c r="E34" s="26"/>
      <c r="F34" s="5"/>
      <c r="G34" s="5"/>
      <c r="H34" s="5"/>
      <c r="I34" s="5"/>
      <c r="J34" s="5"/>
    </row>
    <row r="35" spans="3:10" ht="12.75">
      <c r="C35" s="15" t="s">
        <v>99</v>
      </c>
      <c r="D35" s="26">
        <v>54</v>
      </c>
      <c r="E35" s="26">
        <v>2</v>
      </c>
      <c r="F35" s="5"/>
      <c r="G35" s="5"/>
      <c r="H35" s="5"/>
      <c r="I35" s="5"/>
      <c r="J35" s="5"/>
    </row>
    <row r="36" spans="3:10" ht="12.75">
      <c r="C36" s="15" t="s">
        <v>100</v>
      </c>
      <c r="D36" s="26"/>
      <c r="E36" s="26"/>
      <c r="F36" s="5"/>
      <c r="G36" s="5"/>
      <c r="H36" s="5"/>
      <c r="I36" s="5"/>
      <c r="J36" s="5"/>
    </row>
    <row r="37" spans="4:10" ht="12.75">
      <c r="D37" s="26"/>
      <c r="E37" s="26"/>
      <c r="F37" s="5"/>
      <c r="G37" s="5"/>
      <c r="H37" s="5"/>
      <c r="I37" s="5"/>
      <c r="J37" s="5"/>
    </row>
    <row r="38" spans="3:10" ht="12.75">
      <c r="C38" s="15" t="s">
        <v>101</v>
      </c>
      <c r="D38" s="29">
        <v>8924</v>
      </c>
      <c r="E38" s="26">
        <v>11703</v>
      </c>
      <c r="F38" s="5"/>
      <c r="G38" s="5"/>
      <c r="H38" s="5"/>
      <c r="I38" s="5"/>
      <c r="J38" s="5"/>
    </row>
    <row r="39" spans="3:10" ht="12.75">
      <c r="C39" s="15" t="s">
        <v>102</v>
      </c>
      <c r="D39" s="26"/>
      <c r="E39" s="26"/>
      <c r="F39" s="5"/>
      <c r="G39" s="5"/>
      <c r="H39" s="5"/>
      <c r="I39" s="5"/>
      <c r="J39" s="5"/>
    </row>
    <row r="40" spans="4:10" ht="12.75">
      <c r="D40" s="26"/>
      <c r="E40" s="26"/>
      <c r="F40" s="5"/>
      <c r="G40" s="5"/>
      <c r="H40" s="5"/>
      <c r="I40" s="5"/>
      <c r="J40" s="5"/>
    </row>
    <row r="41" spans="3:10" ht="12.75">
      <c r="C41" s="15" t="s">
        <v>103</v>
      </c>
      <c r="D41" s="26"/>
      <c r="E41" s="26"/>
      <c r="F41" s="5"/>
      <c r="G41" s="5"/>
      <c r="H41" s="5"/>
      <c r="I41" s="5"/>
      <c r="J41" s="5"/>
    </row>
    <row r="42" spans="3:10" ht="13.5" thickBot="1">
      <c r="C42" s="43" t="s">
        <v>102</v>
      </c>
      <c r="D42" s="27">
        <f>SUM(D33:D39)</f>
        <v>2704</v>
      </c>
      <c r="E42" s="27">
        <f>SUM(E33:E39)</f>
        <v>12556</v>
      </c>
      <c r="F42" s="5"/>
      <c r="G42" s="5"/>
      <c r="H42" s="5"/>
      <c r="I42" s="5"/>
      <c r="J42" s="5"/>
    </row>
    <row r="43" spans="4:10" ht="12.75">
      <c r="D43" s="26"/>
      <c r="E43" s="26"/>
      <c r="F43" s="5"/>
      <c r="G43" s="5"/>
      <c r="H43" s="5"/>
      <c r="I43" s="5"/>
      <c r="J43" s="5"/>
    </row>
    <row r="44" spans="4:10" ht="12.75">
      <c r="D44" s="26"/>
      <c r="E44" s="26"/>
      <c r="F44" s="5"/>
      <c r="G44" s="5"/>
      <c r="H44" s="5"/>
      <c r="I44" s="5"/>
      <c r="J44" s="5"/>
    </row>
    <row r="45" spans="3:10" ht="12.75">
      <c r="C45" s="15" t="s">
        <v>104</v>
      </c>
      <c r="D45" s="26"/>
      <c r="E45" s="26"/>
      <c r="F45" s="5"/>
      <c r="G45" s="5"/>
      <c r="H45" s="5"/>
      <c r="I45" s="5"/>
      <c r="J45" s="5"/>
    </row>
    <row r="46" spans="2:10" ht="12.75">
      <c r="B46" s="15"/>
      <c r="C46" s="15" t="s">
        <v>105</v>
      </c>
      <c r="D46" s="26"/>
      <c r="E46" s="26"/>
      <c r="F46" s="5"/>
      <c r="G46" s="5"/>
      <c r="H46" s="5"/>
      <c r="I46" s="5"/>
      <c r="J46" s="5"/>
    </row>
    <row r="47" spans="3:10" ht="12.75">
      <c r="C47" s="1" t="s">
        <v>14</v>
      </c>
      <c r="D47" s="29">
        <f>+'bs'!F25</f>
        <v>3368</v>
      </c>
      <c r="E47" s="29">
        <v>14280</v>
      </c>
      <c r="F47" s="5"/>
      <c r="G47" s="5"/>
      <c r="H47" s="5"/>
      <c r="I47" s="5"/>
      <c r="J47" s="5"/>
    </row>
    <row r="48" spans="3:10" ht="12.75">
      <c r="C48" t="s">
        <v>13</v>
      </c>
      <c r="D48" s="26">
        <v>-664</v>
      </c>
      <c r="E48" s="26">
        <v>-1724</v>
      </c>
      <c r="F48" s="5"/>
      <c r="G48" s="5"/>
      <c r="H48" s="5"/>
      <c r="I48" s="5"/>
      <c r="J48" s="5"/>
    </row>
    <row r="49" spans="4:10" ht="13.5" thickBot="1">
      <c r="D49" s="27">
        <f>SUM(D47:D48)</f>
        <v>2704</v>
      </c>
      <c r="E49" s="27">
        <f>SUM(E47:E48)</f>
        <v>12556</v>
      </c>
      <c r="F49" s="5"/>
      <c r="G49" s="5"/>
      <c r="H49" s="5"/>
      <c r="I49" s="5"/>
      <c r="J49" s="5"/>
    </row>
    <row r="50" spans="4:10" ht="12.75">
      <c r="D50" s="31"/>
      <c r="E50" s="26"/>
      <c r="F50" s="5"/>
      <c r="G50" s="5"/>
      <c r="H50" s="5"/>
      <c r="I50" s="5"/>
      <c r="J50" s="5"/>
    </row>
    <row r="51" spans="4:10" ht="12.75">
      <c r="D51" s="31"/>
      <c r="E51" s="26"/>
      <c r="F51" s="5"/>
      <c r="G51" s="5"/>
      <c r="H51" s="5"/>
      <c r="I51" s="5"/>
      <c r="J51" s="5"/>
    </row>
    <row r="52" spans="3:10" ht="12.75">
      <c r="C52" s="23"/>
      <c r="D52" s="25"/>
      <c r="E52" s="26"/>
      <c r="F52" s="5"/>
      <c r="G52" s="5"/>
      <c r="H52" s="5"/>
      <c r="I52" s="5"/>
      <c r="J52" s="5"/>
    </row>
    <row r="53" spans="3:10" ht="12.75">
      <c r="C53" s="22"/>
      <c r="D53" s="25"/>
      <c r="E53" s="26"/>
      <c r="F53" s="5"/>
      <c r="G53" s="5"/>
      <c r="H53" s="5"/>
      <c r="I53" s="5"/>
      <c r="J53" s="5"/>
    </row>
    <row r="54" spans="3:5" ht="12.75">
      <c r="C54" s="15" t="s">
        <v>106</v>
      </c>
      <c r="D54" s="26"/>
      <c r="E54" s="25"/>
    </row>
    <row r="55" spans="3:5" ht="12.75">
      <c r="C55" s="15" t="s">
        <v>114</v>
      </c>
      <c r="D55" s="26"/>
      <c r="E55" s="25"/>
    </row>
    <row r="56" spans="3:5" ht="12.75">
      <c r="C56" s="15" t="s">
        <v>107</v>
      </c>
      <c r="D56" s="26"/>
      <c r="E56" s="25"/>
    </row>
    <row r="57" spans="4:5" ht="12.75">
      <c r="D57" s="26"/>
      <c r="E57" s="25"/>
    </row>
    <row r="58" spans="4:5" ht="12.75">
      <c r="D58" s="26"/>
      <c r="E58" s="25"/>
    </row>
    <row r="59" spans="4:5" ht="12.75">
      <c r="D59" s="26"/>
      <c r="E59" s="25"/>
    </row>
    <row r="60" spans="4:5" ht="12.75">
      <c r="D60" s="26"/>
      <c r="E60" s="25"/>
    </row>
    <row r="61" spans="4:5" ht="12.75">
      <c r="D61" s="26"/>
      <c r="E61" s="25"/>
    </row>
    <row r="62" spans="4:5" ht="12.75">
      <c r="D62" s="26"/>
      <c r="E62" s="25"/>
    </row>
    <row r="63" spans="4:5" ht="12.75">
      <c r="D63" s="26"/>
      <c r="E63" s="25"/>
    </row>
    <row r="64" spans="4:5" ht="12.75">
      <c r="D64" s="26"/>
      <c r="E64" s="25"/>
    </row>
    <row r="65" spans="4:5" ht="12.75">
      <c r="D65" s="26"/>
      <c r="E65" s="25"/>
    </row>
    <row r="66" spans="4:5" ht="12.75">
      <c r="D66" s="26"/>
      <c r="E66" s="25"/>
    </row>
    <row r="67" spans="4:5" ht="12.75">
      <c r="D67" s="26"/>
      <c r="E67" s="25"/>
    </row>
  </sheetData>
  <sheetProtection/>
  <printOptions/>
  <pageMargins left="0.43" right="0.41" top="0.77" bottom="1" header="0.63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Khee San Food Industries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Khee San</dc:creator>
  <cp:keywords/>
  <dc:description/>
  <cp:lastModifiedBy>Admin</cp:lastModifiedBy>
  <cp:lastPrinted>2008-02-24T10:08:15Z</cp:lastPrinted>
  <dcterms:created xsi:type="dcterms:W3CDTF">2002-10-07T06:43:13Z</dcterms:created>
  <dcterms:modified xsi:type="dcterms:W3CDTF">2008-02-28T03:49:42Z</dcterms:modified>
  <cp:category/>
  <cp:version/>
  <cp:contentType/>
  <cp:contentStatus/>
</cp:coreProperties>
</file>